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ee5c49752d009b/3BioWiki/DOE_BC_Book/AminoAcids/"/>
    </mc:Choice>
  </mc:AlternateContent>
  <xr:revisionPtr revIDLastSave="5" documentId="8_{784FB39B-E0A4-40A9-AF93-743649BA1867}" xr6:coauthVersionLast="47" xr6:coauthVersionMax="47" xr10:uidLastSave="{8D9931ED-EB3F-4992-900D-F938065E74A5}"/>
  <bookViews>
    <workbookView xWindow="-120" yWindow="-120" windowWidth="29040" windowHeight="15720" xr2:uid="{412C1BAA-ABBD-4D27-90CD-F681E5437BF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H4" i="1"/>
  <c r="G4" i="1"/>
  <c r="B8" i="1"/>
  <c r="I8" i="1"/>
  <c r="A9" i="1"/>
  <c r="I9" i="1" s="1"/>
  <c r="A10" i="1" l="1"/>
  <c r="A11" i="1" s="1"/>
  <c r="B11" i="1" s="1"/>
  <c r="C11" i="1" s="1"/>
  <c r="H11" i="1" s="1"/>
  <c r="B9" i="1"/>
  <c r="C9" i="1" s="1"/>
  <c r="C8" i="1"/>
  <c r="H8" i="1" s="1"/>
  <c r="H9" i="1" l="1"/>
  <c r="A12" i="1"/>
  <c r="B12" i="1" s="1"/>
  <c r="C12" i="1" s="1"/>
  <c r="H12" i="1" s="1"/>
  <c r="I10" i="1"/>
  <c r="B10" i="1"/>
  <c r="C10" i="1" s="1"/>
  <c r="H10" i="1" s="1"/>
  <c r="I11" i="1"/>
  <c r="A13" i="1" l="1"/>
  <c r="A14" i="1" s="1"/>
  <c r="I12" i="1"/>
  <c r="I13" i="1"/>
  <c r="B13" i="1" l="1"/>
  <c r="C13" i="1" s="1"/>
  <c r="H13" i="1" s="1"/>
  <c r="A15" i="1"/>
  <c r="B14" i="1"/>
  <c r="C14" i="1" s="1"/>
  <c r="H14" i="1" s="1"/>
  <c r="I14" i="1"/>
  <c r="A16" i="1" l="1"/>
  <c r="B15" i="1"/>
  <c r="C15" i="1" s="1"/>
  <c r="H15" i="1" s="1"/>
  <c r="I15" i="1"/>
  <c r="A17" i="1" l="1"/>
  <c r="B16" i="1"/>
  <c r="C16" i="1" s="1"/>
  <c r="H16" i="1" s="1"/>
  <c r="I16" i="1"/>
  <c r="A18" i="1" l="1"/>
  <c r="I17" i="1"/>
  <c r="B17" i="1"/>
  <c r="C17" i="1" s="1"/>
  <c r="H17" i="1" s="1"/>
  <c r="A19" i="1" l="1"/>
  <c r="I18" i="1"/>
  <c r="B18" i="1"/>
  <c r="C18" i="1" s="1"/>
  <c r="H18" i="1" s="1"/>
  <c r="A20" i="1" l="1"/>
  <c r="B19" i="1"/>
  <c r="C19" i="1" s="1"/>
  <c r="H19" i="1" s="1"/>
  <c r="I19" i="1"/>
  <c r="A21" i="1" l="1"/>
  <c r="B20" i="1"/>
  <c r="C20" i="1" s="1"/>
  <c r="H20" i="1" s="1"/>
  <c r="I20" i="1"/>
  <c r="A22" i="1" l="1"/>
  <c r="I21" i="1"/>
  <c r="B21" i="1"/>
  <c r="C21" i="1" s="1"/>
  <c r="H21" i="1" s="1"/>
  <c r="A23" i="1" l="1"/>
  <c r="I22" i="1"/>
  <c r="B22" i="1"/>
  <c r="C22" i="1" s="1"/>
  <c r="H22" i="1" s="1"/>
  <c r="A24" i="1" l="1"/>
  <c r="B23" i="1"/>
  <c r="C23" i="1" s="1"/>
  <c r="H23" i="1" s="1"/>
  <c r="I23" i="1"/>
  <c r="A25" i="1" l="1"/>
  <c r="B24" i="1"/>
  <c r="C24" i="1" s="1"/>
  <c r="H24" i="1" s="1"/>
  <c r="I24" i="1"/>
  <c r="A26" i="1" l="1"/>
  <c r="I25" i="1"/>
  <c r="B25" i="1"/>
  <c r="C25" i="1" s="1"/>
  <c r="H25" i="1" s="1"/>
  <c r="A27" i="1" l="1"/>
  <c r="I26" i="1"/>
  <c r="B26" i="1"/>
  <c r="C26" i="1" s="1"/>
  <c r="H26" i="1" s="1"/>
  <c r="A28" i="1" l="1"/>
  <c r="B27" i="1"/>
  <c r="C27" i="1" s="1"/>
  <c r="H27" i="1" s="1"/>
  <c r="I27" i="1"/>
  <c r="A29" i="1" l="1"/>
  <c r="B28" i="1"/>
  <c r="C28" i="1" s="1"/>
  <c r="H28" i="1" s="1"/>
  <c r="I28" i="1"/>
  <c r="A30" i="1" l="1"/>
  <c r="I29" i="1"/>
  <c r="B29" i="1"/>
  <c r="C29" i="1" s="1"/>
  <c r="H29" i="1" s="1"/>
  <c r="A31" i="1" l="1"/>
  <c r="B30" i="1"/>
  <c r="C30" i="1" s="1"/>
  <c r="H30" i="1" s="1"/>
  <c r="I30" i="1"/>
  <c r="A32" i="1" l="1"/>
  <c r="B31" i="1"/>
  <c r="C31" i="1" s="1"/>
  <c r="H31" i="1" s="1"/>
  <c r="I31" i="1"/>
  <c r="A33" i="1" l="1"/>
  <c r="B32" i="1"/>
  <c r="C32" i="1" s="1"/>
  <c r="H32" i="1" s="1"/>
  <c r="I32" i="1"/>
  <c r="A34" i="1" l="1"/>
  <c r="I33" i="1"/>
  <c r="B33" i="1"/>
  <c r="C33" i="1" s="1"/>
  <c r="H33" i="1" s="1"/>
  <c r="A35" i="1" l="1"/>
  <c r="I34" i="1"/>
  <c r="B34" i="1"/>
  <c r="C34" i="1" s="1"/>
  <c r="H34" i="1" s="1"/>
  <c r="A36" i="1" l="1"/>
  <c r="B35" i="1"/>
  <c r="C35" i="1" s="1"/>
  <c r="H35" i="1" s="1"/>
  <c r="I35" i="1"/>
  <c r="A37" i="1" l="1"/>
  <c r="I36" i="1"/>
  <c r="B36" i="1"/>
  <c r="C36" i="1" s="1"/>
  <c r="H36" i="1" s="1"/>
  <c r="A38" i="1" l="1"/>
  <c r="I37" i="1"/>
  <c r="B37" i="1"/>
  <c r="C37" i="1" s="1"/>
  <c r="H37" i="1" s="1"/>
  <c r="A39" i="1" l="1"/>
  <c r="B38" i="1"/>
  <c r="C38" i="1" s="1"/>
  <c r="H38" i="1" s="1"/>
  <c r="I38" i="1"/>
  <c r="A40" i="1" l="1"/>
  <c r="B39" i="1"/>
  <c r="C39" i="1" s="1"/>
  <c r="H39" i="1" s="1"/>
  <c r="I39" i="1"/>
  <c r="A41" i="1" l="1"/>
  <c r="B40" i="1"/>
  <c r="C40" i="1" s="1"/>
  <c r="H40" i="1" s="1"/>
  <c r="I40" i="1"/>
  <c r="A42" i="1" l="1"/>
  <c r="I41" i="1"/>
  <c r="B41" i="1"/>
  <c r="C41" i="1" s="1"/>
  <c r="H41" i="1" s="1"/>
  <c r="A43" i="1" l="1"/>
  <c r="I42" i="1"/>
  <c r="B42" i="1"/>
  <c r="C42" i="1" s="1"/>
  <c r="H42" i="1" s="1"/>
  <c r="A44" i="1" l="1"/>
  <c r="B43" i="1"/>
  <c r="C43" i="1" s="1"/>
  <c r="H43" i="1" s="1"/>
  <c r="I43" i="1"/>
  <c r="B44" i="1" l="1"/>
  <c r="C44" i="1" s="1"/>
  <c r="H44" i="1" s="1"/>
  <c r="I44" i="1"/>
</calcChain>
</file>

<file path=xl/sharedStrings.xml><?xml version="1.0" encoding="utf-8"?>
<sst xmlns="http://schemas.openxmlformats.org/spreadsheetml/2006/main" count="26" uniqueCount="26">
  <si>
    <t xml:space="preserve">Based on spreadsheet from  Prof. Tom O'Haver , Professor Emeritus, The University of Maryland at College Park:  https://www.grace.umd.edu/~toh/models/Titration.html </t>
  </si>
  <si>
    <t>Fixed Values</t>
  </si>
  <si>
    <t>pK1</t>
  </si>
  <si>
    <t>pK2</t>
  </si>
  <si>
    <t>pK3</t>
  </si>
  <si>
    <t>K1a</t>
  </si>
  <si>
    <t>K2a</t>
  </si>
  <si>
    <t>K3a</t>
  </si>
  <si>
    <t>Kw</t>
  </si>
  <si>
    <t>Start pH</t>
  </si>
  <si>
    <t>End pH</t>
  </si>
  <si>
    <t>Scroll Bars to change pKa values</t>
  </si>
  <si>
    <t>Acid conc.</t>
  </si>
  <si>
    <t>Acid vol.</t>
  </si>
  <si>
    <t>Base Conc.</t>
  </si>
  <si>
    <t>Value</t>
  </si>
  <si>
    <t>pKa 1</t>
  </si>
  <si>
    <t>pka 2</t>
  </si>
  <si>
    <t>pka3</t>
  </si>
  <si>
    <r>
      <t xml:space="preserve">Lower
to
Higher
pKa
Value
</t>
    </r>
    <r>
      <rPr>
        <sz val="11"/>
        <color theme="1"/>
        <rFont val="Calibri"/>
        <family val="2"/>
      </rPr>
      <t>↓</t>
    </r>
    <r>
      <rPr>
        <sz val="11"/>
        <color theme="1"/>
        <rFont val="Calibri"/>
        <family val="2"/>
        <scheme val="minor"/>
      </rPr>
      <t xml:space="preserve"> </t>
    </r>
  </si>
  <si>
    <t>(NaOH)</t>
  </si>
  <si>
    <t>pH</t>
  </si>
  <si>
    <t>[H+]</t>
  </si>
  <si>
    <t>calc Vol base</t>
  </si>
  <si>
    <t xml:space="preserve"> calc Vol base</t>
  </si>
  <si>
    <t>calc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</si>
</sst>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5" borderId="5" xfId="0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Triprotic</a:t>
            </a:r>
            <a:r>
              <a:rPr lang="en-US" baseline="0"/>
              <a:t> Acid Titration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Sheet1!$I$7</c:f>
              <c:strCache>
                <c:ptCount val="1"/>
                <c:pt idx="0">
                  <c:v>calc pH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Sheet1!$H$8:$H$44</c:f>
              <c:numCache>
                <c:formatCode>General</c:formatCode>
                <c:ptCount val="37"/>
                <c:pt idx="0">
                  <c:v>-18.163816370309174</c:v>
                </c:pt>
                <c:pt idx="1">
                  <c:v>-16.507072442931708</c:v>
                </c:pt>
                <c:pt idx="2">
                  <c:v>-13.396853086749385</c:v>
                </c:pt>
                <c:pt idx="3">
                  <c:v>-8.873078003924121</c:v>
                </c:pt>
                <c:pt idx="4">
                  <c:v>-3.4002561478341824</c:v>
                </c:pt>
                <c:pt idx="5">
                  <c:v>2.4957781699641219</c:v>
                </c:pt>
                <c:pt idx="6">
                  <c:v>8.3100463610862398</c:v>
                </c:pt>
                <c:pt idx="7">
                  <c:v>13.170498093874324</c:v>
                </c:pt>
                <c:pt idx="8">
                  <c:v>16.445395784935631</c:v>
                </c:pt>
                <c:pt idx="9">
                  <c:v>18.289034344430007</c:v>
                </c:pt>
                <c:pt idx="10">
                  <c:v>19.22116091362</c:v>
                </c:pt>
                <c:pt idx="11">
                  <c:v>19.678863018315113</c:v>
                </c:pt>
                <c:pt idx="12">
                  <c:v>19.928889069404129</c:v>
                </c:pt>
                <c:pt idx="13">
                  <c:v>20.131743918693406</c:v>
                </c:pt>
                <c:pt idx="14">
                  <c:v>20.42024558932409</c:v>
                </c:pt>
                <c:pt idx="15">
                  <c:v>20.971873422988644</c:v>
                </c:pt>
                <c:pt idx="16">
                  <c:v>22.075108055583236</c:v>
                </c:pt>
                <c:pt idx="17">
                  <c:v>24.126248193213929</c:v>
                </c:pt>
                <c:pt idx="18">
                  <c:v>27.364401161691497</c:v>
                </c:pt>
                <c:pt idx="19">
                  <c:v>31.337005103626559</c:v>
                </c:pt>
                <c:pt idx="20">
                  <c:v>34.948930923040528</c:v>
                </c:pt>
                <c:pt idx="21">
                  <c:v>37.47208523517623</c:v>
                </c:pt>
                <c:pt idx="22">
                  <c:v>39.007295364291956</c:v>
                </c:pt>
                <c:pt idx="23">
                  <c:v>40.041711054368307</c:v>
                </c:pt>
                <c:pt idx="24">
                  <c:v>41.098755390822419</c:v>
                </c:pt>
                <c:pt idx="25">
                  <c:v>42.703128240918119</c:v>
                </c:pt>
                <c:pt idx="26">
                  <c:v>45.329605641690613</c:v>
                </c:pt>
                <c:pt idx="27">
                  <c:v>49.023101745177172</c:v>
                </c:pt>
                <c:pt idx="28">
                  <c:v>52.995849477333223</c:v>
                </c:pt>
                <c:pt idx="29">
                  <c:v>56.192074509856702</c:v>
                </c:pt>
                <c:pt idx="30">
                  <c:v>58.272096243971156</c:v>
                </c:pt>
                <c:pt idx="31">
                  <c:v>59.59615406736107</c:v>
                </c:pt>
                <c:pt idx="32">
                  <c:v>60.757411274408554</c:v>
                </c:pt>
                <c:pt idx="33">
                  <c:v>62.509506718096411</c:v>
                </c:pt>
                <c:pt idx="34">
                  <c:v>66.23346622330034</c:v>
                </c:pt>
                <c:pt idx="35">
                  <c:v>75.654503544641955</c:v>
                </c:pt>
                <c:pt idx="36">
                  <c:v>106.41150227251663</c:v>
                </c:pt>
              </c:numCache>
            </c:numRef>
          </c:xVal>
          <c:yVal>
            <c:numRef>
              <c:f>Sheet1!$I$8:$I$44</c:f>
              <c:numCache>
                <c:formatCode>General</c:formatCode>
                <c:ptCount val="37"/>
                <c:pt idx="0">
                  <c:v>0</c:v>
                </c:pt>
                <c:pt idx="1">
                  <c:v>0.315</c:v>
                </c:pt>
                <c:pt idx="2">
                  <c:v>0.66500000000000004</c:v>
                </c:pt>
                <c:pt idx="3">
                  <c:v>1.0150000000000001</c:v>
                </c:pt>
                <c:pt idx="4">
                  <c:v>1.3650000000000002</c:v>
                </c:pt>
                <c:pt idx="5">
                  <c:v>1.7150000000000003</c:v>
                </c:pt>
                <c:pt idx="6">
                  <c:v>2.0650000000000004</c:v>
                </c:pt>
                <c:pt idx="7">
                  <c:v>2.4150000000000005</c:v>
                </c:pt>
                <c:pt idx="8">
                  <c:v>2.7650000000000006</c:v>
                </c:pt>
                <c:pt idx="9">
                  <c:v>3.1150000000000007</c:v>
                </c:pt>
                <c:pt idx="10">
                  <c:v>3.4650000000000007</c:v>
                </c:pt>
                <c:pt idx="11">
                  <c:v>3.8150000000000008</c:v>
                </c:pt>
                <c:pt idx="12">
                  <c:v>4.1650000000000009</c:v>
                </c:pt>
                <c:pt idx="13">
                  <c:v>4.5150000000000006</c:v>
                </c:pt>
                <c:pt idx="14">
                  <c:v>4.8650000000000002</c:v>
                </c:pt>
                <c:pt idx="15">
                  <c:v>5.2149999999999999</c:v>
                </c:pt>
                <c:pt idx="16">
                  <c:v>5.5649999999999995</c:v>
                </c:pt>
                <c:pt idx="17">
                  <c:v>5.9149999999999991</c:v>
                </c:pt>
                <c:pt idx="18">
                  <c:v>6.2649999999999988</c:v>
                </c:pt>
                <c:pt idx="19">
                  <c:v>6.6149999999999984</c:v>
                </c:pt>
                <c:pt idx="20">
                  <c:v>6.9649999999999981</c:v>
                </c:pt>
                <c:pt idx="21">
                  <c:v>7.3149999999999977</c:v>
                </c:pt>
                <c:pt idx="22">
                  <c:v>7.6649999999999974</c:v>
                </c:pt>
                <c:pt idx="23">
                  <c:v>8.014999999999997</c:v>
                </c:pt>
                <c:pt idx="24">
                  <c:v>8.3649999999999967</c:v>
                </c:pt>
                <c:pt idx="25">
                  <c:v>8.7149999999999963</c:v>
                </c:pt>
                <c:pt idx="26">
                  <c:v>9.0649999999999959</c:v>
                </c:pt>
                <c:pt idx="27">
                  <c:v>9.4149999999999956</c:v>
                </c:pt>
                <c:pt idx="28">
                  <c:v>9.7649999999999952</c:v>
                </c:pt>
                <c:pt idx="29">
                  <c:v>10.114999999999995</c:v>
                </c:pt>
                <c:pt idx="30">
                  <c:v>10.464999999999995</c:v>
                </c:pt>
                <c:pt idx="31">
                  <c:v>10.814999999999994</c:v>
                </c:pt>
                <c:pt idx="32">
                  <c:v>11.164999999999994</c:v>
                </c:pt>
                <c:pt idx="33">
                  <c:v>11.514999999999993</c:v>
                </c:pt>
                <c:pt idx="34">
                  <c:v>11.864999999999993</c:v>
                </c:pt>
                <c:pt idx="35">
                  <c:v>12.214999999999993</c:v>
                </c:pt>
                <c:pt idx="36">
                  <c:v>12.564999999999992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7B-4801-94CB-5875D060E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846703"/>
        <c:axId val="1316857743"/>
      </c:scatterChart>
      <c:valAx>
        <c:axId val="1316846703"/>
        <c:scaling>
          <c:orientation val="minMax"/>
          <c:max val="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  <a:r>
                  <a:rPr lang="en-US" baseline="0"/>
                  <a:t> NaOH (mL)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857743"/>
        <c:crosses val="autoZero"/>
        <c:crossBetween val="midCat"/>
      </c:valAx>
      <c:valAx>
        <c:axId val="131685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8467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6" fmlaLink="$D$4" inc="0" max="12" min="1" page="0" val="2"/>
</file>

<file path=xl/ctrlProps/ctrlProp2.xml><?xml version="1.0" encoding="utf-8"?>
<formControlPr xmlns="http://schemas.microsoft.com/office/spreadsheetml/2009/9/main" objectType="Scroll" dx="26" fmlaLink="$E$4" inc="0" max="12" min="1" page="0" val="6"/>
</file>

<file path=xl/ctrlProps/ctrlProp3.xml><?xml version="1.0" encoding="utf-8"?>
<formControlPr xmlns="http://schemas.microsoft.com/office/spreadsheetml/2009/9/main" objectType="Scroll" dx="26" fmlaLink="$F$4" inc="0" max="12" min="1" page="0" val="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251460</xdr:colOff>
      <xdr:row>12</xdr:row>
      <xdr:rowOff>26670</xdr:rowOff>
    </xdr:from>
    <xdr:to>
      <xdr:col>18</xdr:col>
      <xdr:colOff>556260</xdr:colOff>
      <xdr:row>35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4</xdr:row>
          <xdr:rowOff>123825</xdr:rowOff>
        </xdr:from>
        <xdr:to>
          <xdr:col>14</xdr:col>
          <xdr:colOff>514350</xdr:colOff>
          <xdr:row>11</xdr:row>
          <xdr:rowOff>28575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4</xdr:row>
          <xdr:rowOff>95250</xdr:rowOff>
        </xdr:from>
        <xdr:to>
          <xdr:col>15</xdr:col>
          <xdr:colOff>504825</xdr:colOff>
          <xdr:row>11</xdr:row>
          <xdr:rowOff>85725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123825</xdr:rowOff>
        </xdr:from>
        <xdr:to>
          <xdr:col>16</xdr:col>
          <xdr:colOff>400050</xdr:colOff>
          <xdr:row>11</xdr:row>
          <xdr:rowOff>114300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683F-DF11-4FC5-8311-7124DA42354E}">
  <sheetPr codeName="Sheet1"/>
  <dimension ref="A1:Q44"/>
  <sheetViews>
    <sheetView tabSelected="1" workbookViewId="0">
      <selection activeCell="S4" sqref="S4"/>
    </sheetView>
  </sheetViews>
  <sheetFormatPr defaultRowHeight="15" x14ac:dyDescent="0.25"/>
  <cols>
    <col min="3" max="3" width="12.7109375" bestFit="1" customWidth="1"/>
    <col min="8" max="9" width="12" bestFit="1" customWidth="1"/>
    <col min="15" max="15" width="11.42578125" customWidth="1"/>
    <col min="16" max="16" width="11.28515625" customWidth="1"/>
    <col min="17" max="17" width="9.5703125" customWidth="1"/>
  </cols>
  <sheetData>
    <row r="1" spans="1:17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1:17" x14ac:dyDescent="0.25">
      <c r="A3" s="19" t="s">
        <v>1</v>
      </c>
      <c r="B3" s="20"/>
      <c r="C3" s="21"/>
      <c r="D3" s="3" t="s">
        <v>2</v>
      </c>
      <c r="E3" s="5" t="s">
        <v>3</v>
      </c>
      <c r="F3" s="7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N3" s="25" t="s">
        <v>11</v>
      </c>
      <c r="O3" s="26"/>
      <c r="P3" s="26"/>
      <c r="Q3" s="27"/>
    </row>
    <row r="4" spans="1:17" x14ac:dyDescent="0.25">
      <c r="A4" s="13" t="s">
        <v>12</v>
      </c>
      <c r="B4" s="12" t="s">
        <v>13</v>
      </c>
      <c r="C4" s="14" t="s">
        <v>14</v>
      </c>
      <c r="D4" s="1">
        <v>2</v>
      </c>
      <c r="E4" s="1">
        <v>6.5</v>
      </c>
      <c r="F4" s="1">
        <v>9.5</v>
      </c>
      <c r="G4" s="1">
        <f>10^(-$D$4)</f>
        <v>0.01</v>
      </c>
      <c r="H4" s="1">
        <f>10^(-$E$4)</f>
        <v>3.1622776601683734E-7</v>
      </c>
      <c r="I4" s="1">
        <f>10^(-$F$4)</f>
        <v>3.1622776601683744E-10</v>
      </c>
      <c r="J4" s="1">
        <v>1E-14</v>
      </c>
      <c r="K4" s="1">
        <v>0</v>
      </c>
      <c r="L4" s="1">
        <v>12.6</v>
      </c>
      <c r="N4" s="8" t="s">
        <v>15</v>
      </c>
      <c r="O4" s="2" t="s">
        <v>16</v>
      </c>
      <c r="P4" s="4" t="s">
        <v>17</v>
      </c>
      <c r="Q4" s="6" t="s">
        <v>18</v>
      </c>
    </row>
    <row r="5" spans="1:17" x14ac:dyDescent="0.25">
      <c r="A5" s="9">
        <v>0.1</v>
      </c>
      <c r="B5" s="10">
        <v>20</v>
      </c>
      <c r="C5" s="11">
        <v>0.1</v>
      </c>
      <c r="N5" s="28" t="s">
        <v>19</v>
      </c>
      <c r="O5" s="22"/>
      <c r="P5" s="22"/>
      <c r="Q5" s="22"/>
    </row>
    <row r="6" spans="1:17" x14ac:dyDescent="0.25">
      <c r="H6" s="1" t="s">
        <v>20</v>
      </c>
      <c r="N6" s="29"/>
      <c r="O6" s="23"/>
      <c r="P6" s="23"/>
      <c r="Q6" s="23"/>
    </row>
    <row r="7" spans="1:17" x14ac:dyDescent="0.25">
      <c r="A7" s="12" t="s">
        <v>21</v>
      </c>
      <c r="B7" s="12" t="s">
        <v>22</v>
      </c>
      <c r="C7" s="12" t="s">
        <v>23</v>
      </c>
      <c r="D7" s="12"/>
      <c r="E7" s="12"/>
      <c r="F7" s="12"/>
      <c r="G7" s="12"/>
      <c r="H7" s="12" t="s">
        <v>24</v>
      </c>
      <c r="I7" s="12" t="s">
        <v>25</v>
      </c>
      <c r="N7" s="29"/>
      <c r="O7" s="23"/>
      <c r="P7" s="23"/>
      <c r="Q7" s="23"/>
    </row>
    <row r="8" spans="1:17" x14ac:dyDescent="0.25">
      <c r="A8">
        <v>0</v>
      </c>
      <c r="B8">
        <f>10^(-A8)</f>
        <v>1</v>
      </c>
      <c r="C8">
        <f>(-((20*(B8^5-0.1*B8^3*$G$4+B8^4*$G$4-2*0.1*B8^2*$G$4*$H$4+B8^3*$G$4*$H$4-3*0.1*B8*$G$4*$H$4*$I$4+B8^2*$G$4*$H$4*$I$4-B8^3*$J$4-B8^2*$G$4*$J$4-B8*$G$4*$H$4*$J$4-$G$4*$H$4*$I$4*$J$4))/((0.1*B8+B8^2-$J$4)*(B8^3+B8^2*$G$4+B8*$G$4*$H$4+$G$4*$H$4*$I$4))))</f>
        <v>-18.163816370309174</v>
      </c>
      <c r="H8">
        <f>C8</f>
        <v>-18.163816370309174</v>
      </c>
      <c r="I8">
        <f>A8</f>
        <v>0</v>
      </c>
      <c r="N8" s="29"/>
      <c r="O8" s="23"/>
      <c r="P8" s="23"/>
      <c r="Q8" s="23"/>
    </row>
    <row r="9" spans="1:17" x14ac:dyDescent="0.25">
      <c r="A9">
        <f>A8+(12.6/40)</f>
        <v>0.315</v>
      </c>
      <c r="B9">
        <f t="shared" ref="B9:B44" si="0">10^(-A9)</f>
        <v>0.48417236758409932</v>
      </c>
      <c r="C9">
        <f>(-((20*(B9^5-0.1*B9^3*$G$4+B9^4*$G$4-2*0.1*B9^2*$G$4*$H$4+B9^3*$G$4*$H$4-3*0.1*B9*$G$4*$H$4*$I$4+B9^2*$G$4*$H$4*$I$4-B9^3*$J$4-B9^2*$G$4*$J$4-B9*$G$4*$H$4*$J$4-$G$4*$H$4*$I$4*$J$4))/((0.1*B9+B9^2-$J$4)*(B9^3+B9^2*$G$4+B9*$G$4*$H$4+$G$4*$H$4*$I$4))))</f>
        <v>-16.507072442931708</v>
      </c>
      <c r="H9">
        <f t="shared" ref="H9:H44" si="1">C9</f>
        <v>-16.507072442931708</v>
      </c>
      <c r="I9">
        <f t="shared" ref="I9:I44" si="2">A9</f>
        <v>0.315</v>
      </c>
      <c r="N9" s="29"/>
      <c r="O9" s="23"/>
      <c r="P9" s="23"/>
      <c r="Q9" s="23"/>
    </row>
    <row r="10" spans="1:17" x14ac:dyDescent="0.25">
      <c r="A10">
        <f t="shared" ref="A10:A44" si="3">A9+(14/40)</f>
        <v>0.66500000000000004</v>
      </c>
      <c r="B10">
        <f t="shared" si="0"/>
        <v>0.21627185237270194</v>
      </c>
      <c r="C10">
        <f t="shared" ref="C10:C44" si="4">(-((20*(B10^5-0.1*B10^3*$G$4+B10^4*$G$4-2*0.1*B10^2*$G$4*$H$4+B10^3*$G$4*$H$4-3*0.1*B10*$G$4*$H$4*$I$4+B10^2*$G$4*$H$4*$I$4-B10^3*$J$4-B10^2*$G$4*$J$4-B10*$G$4*$H$4*$J$4-$G$4*$H$4*$I$4*$J$4))/((0.1*B10+B10^2-$J$4)*(B10^3+B10^2*$G$4+B10*$G$4*$H$4+$G$4*$H$4*$I$4))))</f>
        <v>-13.396853086749385</v>
      </c>
      <c r="H10">
        <f t="shared" si="1"/>
        <v>-13.396853086749385</v>
      </c>
      <c r="I10">
        <f t="shared" si="2"/>
        <v>0.66500000000000004</v>
      </c>
      <c r="N10" s="29"/>
      <c r="O10" s="23"/>
      <c r="P10" s="23"/>
      <c r="Q10" s="23"/>
    </row>
    <row r="11" spans="1:17" x14ac:dyDescent="0.25">
      <c r="A11">
        <f t="shared" si="3"/>
        <v>1.0150000000000001</v>
      </c>
      <c r="B11">
        <f t="shared" si="0"/>
        <v>9.6605087898981284E-2</v>
      </c>
      <c r="C11">
        <f t="shared" si="4"/>
        <v>-8.873078003924121</v>
      </c>
      <c r="H11">
        <f t="shared" si="1"/>
        <v>-8.873078003924121</v>
      </c>
      <c r="I11">
        <f t="shared" si="2"/>
        <v>1.0150000000000001</v>
      </c>
      <c r="N11" s="29"/>
      <c r="O11" s="23"/>
      <c r="P11" s="23"/>
      <c r="Q11" s="23"/>
    </row>
    <row r="12" spans="1:17" x14ac:dyDescent="0.25">
      <c r="A12">
        <f t="shared" si="3"/>
        <v>1.3650000000000002</v>
      </c>
      <c r="B12">
        <f t="shared" si="0"/>
        <v>4.3151907682776491E-2</v>
      </c>
      <c r="C12">
        <f t="shared" si="4"/>
        <v>-3.4002561478341824</v>
      </c>
      <c r="H12">
        <f t="shared" si="1"/>
        <v>-3.4002561478341824</v>
      </c>
      <c r="I12">
        <f t="shared" si="2"/>
        <v>1.3650000000000002</v>
      </c>
      <c r="N12" s="30"/>
      <c r="O12" s="24"/>
      <c r="P12" s="24"/>
      <c r="Q12" s="24"/>
    </row>
    <row r="13" spans="1:17" x14ac:dyDescent="0.25">
      <c r="A13">
        <f t="shared" si="3"/>
        <v>1.7150000000000003</v>
      </c>
      <c r="B13">
        <f t="shared" si="0"/>
        <v>1.9275249131909342E-2</v>
      </c>
      <c r="C13">
        <f t="shared" si="4"/>
        <v>2.4957781699641219</v>
      </c>
      <c r="H13">
        <f t="shared" si="1"/>
        <v>2.4957781699641219</v>
      </c>
      <c r="I13">
        <f t="shared" si="2"/>
        <v>1.7150000000000003</v>
      </c>
    </row>
    <row r="14" spans="1:17" x14ac:dyDescent="0.25">
      <c r="A14">
        <f t="shared" si="3"/>
        <v>2.0650000000000004</v>
      </c>
      <c r="B14">
        <f t="shared" si="0"/>
        <v>8.6099375218459933E-3</v>
      </c>
      <c r="C14">
        <f t="shared" si="4"/>
        <v>8.3100463610862398</v>
      </c>
      <c r="H14">
        <f t="shared" si="1"/>
        <v>8.3100463610862398</v>
      </c>
      <c r="I14">
        <f t="shared" si="2"/>
        <v>2.0650000000000004</v>
      </c>
    </row>
    <row r="15" spans="1:17" x14ac:dyDescent="0.25">
      <c r="A15">
        <f t="shared" si="3"/>
        <v>2.4150000000000005</v>
      </c>
      <c r="B15">
        <f t="shared" si="0"/>
        <v>3.8459178204535288E-3</v>
      </c>
      <c r="C15">
        <f t="shared" si="4"/>
        <v>13.170498093874324</v>
      </c>
      <c r="H15">
        <f t="shared" si="1"/>
        <v>13.170498093874324</v>
      </c>
      <c r="I15">
        <f t="shared" si="2"/>
        <v>2.4150000000000005</v>
      </c>
    </row>
    <row r="16" spans="1:17" x14ac:dyDescent="0.25">
      <c r="A16">
        <f t="shared" si="3"/>
        <v>2.7650000000000006</v>
      </c>
      <c r="B16">
        <f t="shared" si="0"/>
        <v>1.7179083871575848E-3</v>
      </c>
      <c r="C16">
        <f t="shared" si="4"/>
        <v>16.445395784935631</v>
      </c>
      <c r="H16">
        <f t="shared" si="1"/>
        <v>16.445395784935631</v>
      </c>
      <c r="I16">
        <f t="shared" si="2"/>
        <v>2.7650000000000006</v>
      </c>
    </row>
    <row r="17" spans="1:9" x14ac:dyDescent="0.25">
      <c r="A17">
        <f t="shared" si="3"/>
        <v>3.1150000000000007</v>
      </c>
      <c r="B17">
        <f t="shared" si="0"/>
        <v>7.6736148936181728E-4</v>
      </c>
      <c r="C17">
        <f t="shared" si="4"/>
        <v>18.289034344430007</v>
      </c>
      <c r="H17">
        <f t="shared" si="1"/>
        <v>18.289034344430007</v>
      </c>
      <c r="I17">
        <f t="shared" si="2"/>
        <v>3.1150000000000007</v>
      </c>
    </row>
    <row r="18" spans="1:9" x14ac:dyDescent="0.25">
      <c r="A18">
        <f t="shared" si="3"/>
        <v>3.4650000000000007</v>
      </c>
      <c r="B18">
        <f t="shared" si="0"/>
        <v>3.4276778654644951E-4</v>
      </c>
      <c r="C18">
        <f t="shared" si="4"/>
        <v>19.22116091362</v>
      </c>
      <c r="H18">
        <f t="shared" si="1"/>
        <v>19.22116091362</v>
      </c>
      <c r="I18">
        <f t="shared" si="2"/>
        <v>3.4650000000000007</v>
      </c>
    </row>
    <row r="19" spans="1:9" x14ac:dyDescent="0.25">
      <c r="A19">
        <f t="shared" si="3"/>
        <v>3.8150000000000008</v>
      </c>
      <c r="B19">
        <f t="shared" si="0"/>
        <v>1.5310874616820261E-4</v>
      </c>
      <c r="C19">
        <f t="shared" si="4"/>
        <v>19.678863018315113</v>
      </c>
      <c r="H19">
        <f t="shared" si="1"/>
        <v>19.678863018315113</v>
      </c>
      <c r="I19">
        <f t="shared" si="2"/>
        <v>3.8150000000000008</v>
      </c>
    </row>
    <row r="20" spans="1:9" x14ac:dyDescent="0.25">
      <c r="A20">
        <f t="shared" si="3"/>
        <v>4.1650000000000009</v>
      </c>
      <c r="B20">
        <f t="shared" si="0"/>
        <v>6.8391164728142737E-5</v>
      </c>
      <c r="C20">
        <f t="shared" si="4"/>
        <v>19.928889069404129</v>
      </c>
      <c r="H20">
        <f t="shared" si="1"/>
        <v>19.928889069404129</v>
      </c>
      <c r="I20">
        <f t="shared" si="2"/>
        <v>4.1650000000000009</v>
      </c>
    </row>
    <row r="21" spans="1:9" x14ac:dyDescent="0.25">
      <c r="A21">
        <f t="shared" si="3"/>
        <v>4.5150000000000006</v>
      </c>
      <c r="B21">
        <f t="shared" si="0"/>
        <v>3.0549211132155035E-5</v>
      </c>
      <c r="C21">
        <f t="shared" si="4"/>
        <v>20.131743918693406</v>
      </c>
      <c r="H21">
        <f t="shared" si="1"/>
        <v>20.131743918693406</v>
      </c>
      <c r="I21">
        <f t="shared" si="2"/>
        <v>4.5150000000000006</v>
      </c>
    </row>
    <row r="22" spans="1:9" x14ac:dyDescent="0.25">
      <c r="A22">
        <f t="shared" si="3"/>
        <v>4.8650000000000002</v>
      </c>
      <c r="B22">
        <f t="shared" si="0"/>
        <v>1.3645831365889223E-5</v>
      </c>
      <c r="C22">
        <f t="shared" si="4"/>
        <v>20.42024558932409</v>
      </c>
      <c r="H22">
        <f t="shared" si="1"/>
        <v>20.42024558932409</v>
      </c>
      <c r="I22">
        <f t="shared" si="2"/>
        <v>4.8650000000000002</v>
      </c>
    </row>
    <row r="23" spans="1:9" x14ac:dyDescent="0.25">
      <c r="A23">
        <f t="shared" si="3"/>
        <v>5.2149999999999999</v>
      </c>
      <c r="B23">
        <f t="shared" si="0"/>
        <v>6.0953689724016925E-6</v>
      </c>
      <c r="C23">
        <f t="shared" si="4"/>
        <v>20.971873422988644</v>
      </c>
      <c r="H23">
        <f t="shared" si="1"/>
        <v>20.971873422988644</v>
      </c>
      <c r="I23">
        <f t="shared" si="2"/>
        <v>5.2149999999999999</v>
      </c>
    </row>
    <row r="24" spans="1:9" x14ac:dyDescent="0.25">
      <c r="A24">
        <f t="shared" si="3"/>
        <v>5.5649999999999995</v>
      </c>
      <c r="B24">
        <f t="shared" si="0"/>
        <v>2.7227013080779121E-6</v>
      </c>
      <c r="C24">
        <f t="shared" si="4"/>
        <v>22.075108055583236</v>
      </c>
      <c r="H24">
        <f t="shared" si="1"/>
        <v>22.075108055583236</v>
      </c>
      <c r="I24">
        <f t="shared" si="2"/>
        <v>5.5649999999999995</v>
      </c>
    </row>
    <row r="25" spans="1:9" x14ac:dyDescent="0.25">
      <c r="A25">
        <f t="shared" si="3"/>
        <v>5.9149999999999991</v>
      </c>
      <c r="B25">
        <f t="shared" si="0"/>
        <v>1.2161860006463697E-6</v>
      </c>
      <c r="C25">
        <f t="shared" si="4"/>
        <v>24.126248193213929</v>
      </c>
      <c r="H25">
        <f t="shared" si="1"/>
        <v>24.126248193213929</v>
      </c>
      <c r="I25">
        <f t="shared" si="2"/>
        <v>5.9149999999999991</v>
      </c>
    </row>
    <row r="26" spans="1:9" x14ac:dyDescent="0.25">
      <c r="A26">
        <f t="shared" si="3"/>
        <v>6.2649999999999988</v>
      </c>
      <c r="B26">
        <f t="shared" si="0"/>
        <v>5.4325033149243391E-7</v>
      </c>
      <c r="C26">
        <f t="shared" si="4"/>
        <v>27.364401161691497</v>
      </c>
      <c r="H26">
        <f t="shared" si="1"/>
        <v>27.364401161691497</v>
      </c>
      <c r="I26">
        <f t="shared" si="2"/>
        <v>6.2649999999999988</v>
      </c>
    </row>
    <row r="27" spans="1:9" x14ac:dyDescent="0.25">
      <c r="A27">
        <f t="shared" si="3"/>
        <v>6.6149999999999984</v>
      </c>
      <c r="B27">
        <f t="shared" si="0"/>
        <v>2.426610095082422E-7</v>
      </c>
      <c r="C27">
        <f t="shared" si="4"/>
        <v>31.337005103626559</v>
      </c>
      <c r="H27">
        <f t="shared" si="1"/>
        <v>31.337005103626559</v>
      </c>
      <c r="I27">
        <f t="shared" si="2"/>
        <v>6.6149999999999984</v>
      </c>
    </row>
    <row r="28" spans="1:9" x14ac:dyDescent="0.25">
      <c r="A28">
        <f t="shared" si="3"/>
        <v>6.9649999999999981</v>
      </c>
      <c r="B28">
        <f t="shared" si="0"/>
        <v>1.0839269140212063E-7</v>
      </c>
      <c r="C28">
        <f t="shared" si="4"/>
        <v>34.948930923040528</v>
      </c>
      <c r="H28">
        <f t="shared" si="1"/>
        <v>34.948930923040528</v>
      </c>
      <c r="I28">
        <f t="shared" si="2"/>
        <v>6.9649999999999981</v>
      </c>
    </row>
    <row r="29" spans="1:9" x14ac:dyDescent="0.25">
      <c r="A29">
        <f t="shared" si="3"/>
        <v>7.3149999999999977</v>
      </c>
      <c r="B29">
        <f t="shared" si="0"/>
        <v>4.8417236758410046E-8</v>
      </c>
      <c r="C29">
        <f t="shared" si="4"/>
        <v>37.47208523517623</v>
      </c>
      <c r="H29">
        <f t="shared" si="1"/>
        <v>37.47208523517623</v>
      </c>
      <c r="I29">
        <f t="shared" si="2"/>
        <v>7.3149999999999977</v>
      </c>
    </row>
    <row r="30" spans="1:9" x14ac:dyDescent="0.25">
      <c r="A30">
        <f t="shared" si="3"/>
        <v>7.6649999999999974</v>
      </c>
      <c r="B30">
        <f t="shared" si="0"/>
        <v>2.1627185237270328E-8</v>
      </c>
      <c r="C30">
        <f t="shared" si="4"/>
        <v>39.007295364291956</v>
      </c>
      <c r="H30">
        <f t="shared" si="1"/>
        <v>39.007295364291956</v>
      </c>
      <c r="I30">
        <f t="shared" si="2"/>
        <v>7.6649999999999974</v>
      </c>
    </row>
    <row r="31" spans="1:9" x14ac:dyDescent="0.25">
      <c r="A31">
        <f t="shared" si="3"/>
        <v>8.014999999999997</v>
      </c>
      <c r="B31">
        <f t="shared" si="0"/>
        <v>9.6605087898981877E-9</v>
      </c>
      <c r="C31">
        <f t="shared" si="4"/>
        <v>40.041711054368307</v>
      </c>
      <c r="H31">
        <f t="shared" si="1"/>
        <v>40.041711054368307</v>
      </c>
      <c r="I31">
        <f t="shared" si="2"/>
        <v>8.014999999999997</v>
      </c>
    </row>
    <row r="32" spans="1:9" x14ac:dyDescent="0.25">
      <c r="A32">
        <f t="shared" si="3"/>
        <v>8.3649999999999967</v>
      </c>
      <c r="B32">
        <f t="shared" si="0"/>
        <v>4.3151907682776753E-9</v>
      </c>
      <c r="C32">
        <f t="shared" si="4"/>
        <v>41.098755390822419</v>
      </c>
      <c r="H32">
        <f t="shared" si="1"/>
        <v>41.098755390822419</v>
      </c>
      <c r="I32">
        <f t="shared" si="2"/>
        <v>8.3649999999999967</v>
      </c>
    </row>
    <row r="33" spans="1:9" x14ac:dyDescent="0.25">
      <c r="A33">
        <f t="shared" si="3"/>
        <v>8.7149999999999963</v>
      </c>
      <c r="B33">
        <f t="shared" si="0"/>
        <v>1.9275249131909457E-9</v>
      </c>
      <c r="C33">
        <f t="shared" si="4"/>
        <v>42.703128240918119</v>
      </c>
      <c r="H33">
        <f t="shared" si="1"/>
        <v>42.703128240918119</v>
      </c>
      <c r="I33">
        <f t="shared" si="2"/>
        <v>8.7149999999999963</v>
      </c>
    </row>
    <row r="34" spans="1:9" x14ac:dyDescent="0.25">
      <c r="A34">
        <f t="shared" si="3"/>
        <v>9.0649999999999959</v>
      </c>
      <c r="B34">
        <f t="shared" si="0"/>
        <v>8.6099375218460788E-10</v>
      </c>
      <c r="C34">
        <f t="shared" si="4"/>
        <v>45.329605641690613</v>
      </c>
      <c r="H34">
        <f t="shared" si="1"/>
        <v>45.329605641690613</v>
      </c>
      <c r="I34">
        <f t="shared" si="2"/>
        <v>9.0649999999999959</v>
      </c>
    </row>
    <row r="35" spans="1:9" x14ac:dyDescent="0.25">
      <c r="A35">
        <f t="shared" si="3"/>
        <v>9.4149999999999956</v>
      </c>
      <c r="B35">
        <f t="shared" si="0"/>
        <v>3.8459178204535676E-10</v>
      </c>
      <c r="C35">
        <f t="shared" si="4"/>
        <v>49.023101745177172</v>
      </c>
      <c r="H35">
        <f t="shared" si="1"/>
        <v>49.023101745177172</v>
      </c>
      <c r="I35">
        <f t="shared" si="2"/>
        <v>9.4149999999999956</v>
      </c>
    </row>
    <row r="36" spans="1:9" x14ac:dyDescent="0.25">
      <c r="A36">
        <f t="shared" si="3"/>
        <v>9.7649999999999952</v>
      </c>
      <c r="B36">
        <f t="shared" si="0"/>
        <v>1.7179083871576017E-10</v>
      </c>
      <c r="C36">
        <f t="shared" si="4"/>
        <v>52.995849477333223</v>
      </c>
      <c r="H36">
        <f t="shared" si="1"/>
        <v>52.995849477333223</v>
      </c>
      <c r="I36">
        <f t="shared" si="2"/>
        <v>9.7649999999999952</v>
      </c>
    </row>
    <row r="37" spans="1:9" x14ac:dyDescent="0.25">
      <c r="A37">
        <f t="shared" si="3"/>
        <v>10.114999999999995</v>
      </c>
      <c r="B37">
        <f t="shared" si="0"/>
        <v>7.673614893618249E-11</v>
      </c>
      <c r="C37">
        <f t="shared" si="4"/>
        <v>56.192074509856702</v>
      </c>
      <c r="H37">
        <f t="shared" si="1"/>
        <v>56.192074509856702</v>
      </c>
      <c r="I37">
        <f t="shared" si="2"/>
        <v>10.114999999999995</v>
      </c>
    </row>
    <row r="38" spans="1:9" x14ac:dyDescent="0.25">
      <c r="A38">
        <f t="shared" si="3"/>
        <v>10.464999999999995</v>
      </c>
      <c r="B38">
        <f t="shared" si="0"/>
        <v>3.4276778654645417E-11</v>
      </c>
      <c r="C38">
        <f t="shared" si="4"/>
        <v>58.272096243971156</v>
      </c>
      <c r="H38">
        <f t="shared" si="1"/>
        <v>58.272096243971156</v>
      </c>
      <c r="I38">
        <f t="shared" si="2"/>
        <v>10.464999999999995</v>
      </c>
    </row>
    <row r="39" spans="1:9" x14ac:dyDescent="0.25">
      <c r="A39">
        <f t="shared" si="3"/>
        <v>10.814999999999994</v>
      </c>
      <c r="B39">
        <f t="shared" si="0"/>
        <v>1.531087461682047E-11</v>
      </c>
      <c r="C39">
        <f t="shared" si="4"/>
        <v>59.59615406736107</v>
      </c>
      <c r="H39">
        <f t="shared" si="1"/>
        <v>59.59615406736107</v>
      </c>
      <c r="I39">
        <f t="shared" si="2"/>
        <v>10.814999999999994</v>
      </c>
    </row>
    <row r="40" spans="1:9" x14ac:dyDescent="0.25">
      <c r="A40">
        <f t="shared" si="3"/>
        <v>11.164999999999994</v>
      </c>
      <c r="B40">
        <f t="shared" si="0"/>
        <v>6.8391164728143663E-12</v>
      </c>
      <c r="C40">
        <f t="shared" si="4"/>
        <v>60.757411274408554</v>
      </c>
      <c r="H40">
        <f t="shared" si="1"/>
        <v>60.757411274408554</v>
      </c>
      <c r="I40">
        <f t="shared" si="2"/>
        <v>11.164999999999994</v>
      </c>
    </row>
    <row r="41" spans="1:9" x14ac:dyDescent="0.25">
      <c r="A41">
        <f t="shared" si="3"/>
        <v>11.514999999999993</v>
      </c>
      <c r="B41">
        <f t="shared" si="0"/>
        <v>3.0549211132155564E-12</v>
      </c>
      <c r="C41">
        <f t="shared" si="4"/>
        <v>62.509506718096411</v>
      </c>
      <c r="H41">
        <f t="shared" si="1"/>
        <v>62.509506718096411</v>
      </c>
      <c r="I41">
        <f t="shared" si="2"/>
        <v>11.514999999999993</v>
      </c>
    </row>
    <row r="42" spans="1:9" x14ac:dyDescent="0.25">
      <c r="A42">
        <f t="shared" si="3"/>
        <v>11.864999999999993</v>
      </c>
      <c r="B42">
        <f t="shared" si="0"/>
        <v>1.3645831365889434E-12</v>
      </c>
      <c r="C42">
        <f t="shared" si="4"/>
        <v>66.23346622330034</v>
      </c>
      <c r="H42">
        <f t="shared" si="1"/>
        <v>66.23346622330034</v>
      </c>
      <c r="I42">
        <f t="shared" si="2"/>
        <v>11.864999999999993</v>
      </c>
    </row>
    <row r="43" spans="1:9" x14ac:dyDescent="0.25">
      <c r="A43">
        <f t="shared" si="3"/>
        <v>12.214999999999993</v>
      </c>
      <c r="B43">
        <f t="shared" si="0"/>
        <v>6.0953689724017749E-13</v>
      </c>
      <c r="C43">
        <f t="shared" si="4"/>
        <v>75.654503544641955</v>
      </c>
      <c r="H43">
        <f t="shared" si="1"/>
        <v>75.654503544641955</v>
      </c>
      <c r="I43">
        <f t="shared" si="2"/>
        <v>12.214999999999993</v>
      </c>
    </row>
    <row r="44" spans="1:9" x14ac:dyDescent="0.25">
      <c r="A44">
        <f t="shared" si="3"/>
        <v>12.564999999999992</v>
      </c>
      <c r="B44">
        <f t="shared" si="0"/>
        <v>2.722701308077949E-13</v>
      </c>
      <c r="C44">
        <f t="shared" si="4"/>
        <v>106.41150227251663</v>
      </c>
      <c r="H44">
        <f t="shared" si="1"/>
        <v>106.41150227251663</v>
      </c>
      <c r="I44">
        <f t="shared" si="2"/>
        <v>12.564999999999992</v>
      </c>
    </row>
  </sheetData>
  <sheetProtection formatCells="0" selectLockedCells="1" selectUnlockedCells="1"/>
  <mergeCells count="7">
    <mergeCell ref="A1:Q1"/>
    <mergeCell ref="A3:C3"/>
    <mergeCell ref="Q5:Q12"/>
    <mergeCell ref="O5:O12"/>
    <mergeCell ref="P5:P12"/>
    <mergeCell ref="N3:Q3"/>
    <mergeCell ref="N5:N1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Scroll Bar 8">
              <controlPr defaultSize="0" autoPict="0">
                <anchor moveWithCells="1">
                  <from>
                    <xdr:col>14</xdr:col>
                    <xdr:colOff>323850</xdr:colOff>
                    <xdr:row>4</xdr:row>
                    <xdr:rowOff>123825</xdr:rowOff>
                  </from>
                  <to>
                    <xdr:col>14</xdr:col>
                    <xdr:colOff>514350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Scroll Bar 9">
              <controlPr defaultSize="0" autoPict="0">
                <anchor moveWithCells="1">
                  <from>
                    <xdr:col>15</xdr:col>
                    <xdr:colOff>285750</xdr:colOff>
                    <xdr:row>4</xdr:row>
                    <xdr:rowOff>95250</xdr:rowOff>
                  </from>
                  <to>
                    <xdr:col>15</xdr:col>
                    <xdr:colOff>504825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Scroll Bar 10">
              <controlPr defaultSize="0" autoPict="0">
                <anchor moveWithCells="1">
                  <from>
                    <xdr:col>16</xdr:col>
                    <xdr:colOff>190500</xdr:colOff>
                    <xdr:row>4</xdr:row>
                    <xdr:rowOff>123825</xdr:rowOff>
                  </from>
                  <to>
                    <xdr:col>16</xdr:col>
                    <xdr:colOff>400050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</dc:creator>
  <cp:keywords/>
  <dc:description/>
  <cp:lastModifiedBy>Henry Jakubowski</cp:lastModifiedBy>
  <cp:revision/>
  <dcterms:created xsi:type="dcterms:W3CDTF">2023-05-13T11:25:57Z</dcterms:created>
  <dcterms:modified xsi:type="dcterms:W3CDTF">2024-01-19T11:29:47Z</dcterms:modified>
  <cp:category/>
  <cp:contentStatus/>
</cp:coreProperties>
</file>